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45" yWindow="660" windowWidth="11925" windowHeight="7020" tabRatio="678" activeTab="0"/>
  </bookViews>
  <sheets>
    <sheet name="Multifamily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<sst xmlns="http://schemas.openxmlformats.org/spreadsheetml/2006/main" count="58" uniqueCount="44">
  <si>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gallons</t>
  </si>
  <si>
    <t>Type</t>
  </si>
  <si>
    <t>Carts</t>
  </si>
  <si>
    <t>Dumpsters</t>
  </si>
  <si>
    <t>Size</t>
  </si>
  <si>
    <t>64 gallon</t>
  </si>
  <si>
    <t>96 gallon</t>
  </si>
  <si>
    <t>2 cu yd</t>
  </si>
  <si>
    <t>3 cu yd</t>
  </si>
  <si>
    <t>4 cu yd</t>
  </si>
  <si>
    <t>6 cu yd</t>
  </si>
  <si>
    <t>Total weekly trash service capacity</t>
  </si>
  <si>
    <t>*Enter 3 or 4 for compactors; 1 for noncompacting containers</t>
  </si>
  <si>
    <t>Compaction
Rate*</t>
  </si>
  <si>
    <t>Exterior TRASH Containers</t>
  </si>
  <si>
    <t>Number</t>
  </si>
  <si>
    <t>Exterior RECYCLING Containers</t>
  </si>
  <si>
    <t>No. of Services</t>
  </si>
  <si>
    <t>per week</t>
  </si>
  <si>
    <t>Weekly
Service
Capacity
(cu yd/wk)</t>
  </si>
  <si>
    <t>Dumpster,
Roll-off,
Compactor,
Other</t>
  </si>
  <si>
    <t>per
week</t>
  </si>
  <si>
    <t>per
year</t>
  </si>
  <si>
    <t>cubic yards/week</t>
  </si>
  <si>
    <t>Serviced
weekly</t>
  </si>
  <si>
    <t>Serviced
twice per week</t>
  </si>
  <si>
    <t>Serviced
once per 2 weeks</t>
  </si>
  <si>
    <t>2. Complete one line below for each type of trash container.</t>
  </si>
  <si>
    <t>3. Complete one line below for each type &amp; size of recycling container.</t>
  </si>
  <si>
    <t>Multifamily Property
Service Capacity Calculator</t>
  </si>
  <si>
    <t>PURPOSE: Determine if a multifamily property's recycling service meets ordinance requirements.</t>
  </si>
  <si>
    <t>1. Enter number of dwelling units:</t>
  </si>
  <si>
    <t>Green value meets requirement</t>
  </si>
  <si>
    <t>Red value is less than requirement</t>
  </si>
  <si>
    <t>gallons/week</t>
  </si>
  <si>
    <t>Weekly recycling service capacity</t>
  </si>
  <si>
    <t>Container Size</t>
  </si>
  <si>
    <t>cubic
yards</t>
  </si>
  <si>
    <t xml:space="preserve">4. Does recycling service meet minimum ordinance requirement of &gt;6.4 gallons/unit/week? </t>
  </si>
  <si>
    <r>
      <rPr>
        <b/>
        <sz val="11"/>
        <color indexed="8"/>
        <rFont val="Calibri"/>
        <family val="2"/>
      </rPr>
      <t>Options for increasing weekly recycling service capacity:</t>
    </r>
    <r>
      <rPr>
        <sz val="11"/>
        <color theme="1"/>
        <rFont val="Calibri"/>
        <family val="2"/>
      </rPr>
      <t xml:space="preserve">
1) Add more recycling containers
2) Replace recycling containers with larger containers
3) Service recycling containers more often
4) Combination of these options</t>
    </r>
  </si>
  <si>
    <t>5. How many RECYCLING containers will provide the minimum required recycling service?</t>
  </si>
  <si>
    <t>Red values above are less than the number of trash containers</t>
  </si>
  <si>
    <t>Number of recycling containers for
combinations of size and service frequency</t>
  </si>
  <si>
    <t>Weekly Recycling Service Capacity
per Dwelling Unit (gallon/unit/week)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</si>
</sst>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62"/>
      <name val="Calibri"/>
      <family val="2"/>
    </font>
    <font>
      <b/>
      <sz val="12"/>
      <color indexed="10"/>
      <name val="Calibri"/>
      <family val="2"/>
    </font>
    <font>
      <b/>
      <sz val="12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7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3" tint="0.39998000860214233"/>
      <name val="Calibri"/>
      <family val="2"/>
    </font>
    <font>
      <b/>
      <sz val="12"/>
      <color theme="5"/>
      <name val="Calibri"/>
      <family val="2"/>
    </font>
    <font>
      <b/>
      <sz val="12"/>
      <color theme="3" tint="0.3999800086021423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B050"/>
      <name val="Calibri"/>
      <family val="2"/>
    </font>
    <font>
      <b/>
      <sz val="12"/>
      <color rgb="FFFF0000"/>
      <name val="Calibri"/>
      <family val="2"/>
    </font>
    <font>
      <sz val="12"/>
      <color theme="0"/>
      <name val="Calibri"/>
      <family val="2"/>
    </font>
    <font>
      <b/>
      <sz val="11"/>
      <color rgb="FFC00000"/>
      <name val="Calibri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74997997283935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3" fontId="0" fillId="4" borderId="10" xfId="0" applyNumberFormat="1" applyFill="1" applyBorder="1" applyAlignment="1" applyProtection="1">
      <alignment vertical="center"/>
      <protection/>
    </xf>
    <xf numFmtId="0" fontId="0" fillId="10" borderId="10" xfId="0" applyFill="1" applyBorder="1" applyAlignment="1" applyProtection="1">
      <alignment horizontal="center" vertical="center"/>
      <protection/>
    </xf>
    <xf numFmtId="0" fontId="29" fillId="33" borderId="0" xfId="0" applyFont="1" applyFill="1" applyAlignment="1" applyProtection="1">
      <alignment vertical="center"/>
      <protection/>
    </xf>
    <xf numFmtId="0" fontId="45" fillId="33" borderId="0" xfId="0" applyFont="1" applyFill="1" applyBorder="1" applyAlignment="1">
      <alignment vertical="center"/>
    </xf>
    <xf numFmtId="0" fontId="43" fillId="10" borderId="10" xfId="0" applyFont="1" applyFill="1" applyBorder="1" applyAlignment="1" applyProtection="1">
      <alignment horizontal="center" vertical="center" wrapText="1"/>
      <protection/>
    </xf>
    <xf numFmtId="0" fontId="43" fillId="10" borderId="11" xfId="0" applyFont="1" applyFill="1" applyBorder="1" applyAlignment="1" applyProtection="1">
      <alignment horizontal="center" vertical="center"/>
      <protection/>
    </xf>
    <xf numFmtId="0" fontId="43" fillId="8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left" vertical="center"/>
    </xf>
    <xf numFmtId="37" fontId="48" fillId="33" borderId="0" xfId="42" applyNumberFormat="1" applyFont="1" applyFill="1" applyBorder="1" applyAlignment="1" applyProtection="1">
      <alignment vertical="center"/>
      <protection/>
    </xf>
    <xf numFmtId="0" fontId="49" fillId="33" borderId="0" xfId="0" applyFont="1" applyFill="1" applyBorder="1" applyAlignment="1">
      <alignment vertical="center"/>
    </xf>
    <xf numFmtId="0" fontId="48" fillId="33" borderId="0" xfId="0" applyFont="1" applyFill="1" applyAlignment="1">
      <alignment vertical="center"/>
    </xf>
    <xf numFmtId="3" fontId="48" fillId="35" borderId="10" xfId="0" applyNumberFormat="1" applyFont="1" applyFill="1" applyBorder="1" applyAlignment="1" applyProtection="1">
      <alignment vertical="center"/>
      <protection locked="0"/>
    </xf>
    <xf numFmtId="0" fontId="48" fillId="35" borderId="10" xfId="0" applyFont="1" applyFill="1" applyBorder="1" applyAlignment="1" applyProtection="1">
      <alignment vertical="center"/>
      <protection locked="0"/>
    </xf>
    <xf numFmtId="164" fontId="48" fillId="35" borderId="10" xfId="0" applyNumberFormat="1" applyFont="1" applyFill="1" applyBorder="1" applyAlignment="1" applyProtection="1">
      <alignment vertical="center"/>
      <protection locked="0"/>
    </xf>
    <xf numFmtId="164" fontId="48" fillId="34" borderId="10" xfId="0" applyNumberFormat="1" applyFont="1" applyFill="1" applyBorder="1" applyAlignment="1" applyProtection="1">
      <alignment vertical="center"/>
      <protection/>
    </xf>
    <xf numFmtId="3" fontId="48" fillId="2" borderId="10" xfId="0" applyNumberFormat="1" applyFont="1" applyFill="1" applyBorder="1" applyAlignment="1" applyProtection="1">
      <alignment vertical="center"/>
      <protection locked="0"/>
    </xf>
    <xf numFmtId="164" fontId="48" fillId="2" borderId="10" xfId="0" applyNumberFormat="1" applyFont="1" applyFill="1" applyBorder="1" applyAlignment="1" applyProtection="1">
      <alignment vertical="center"/>
      <protection locked="0"/>
    </xf>
    <xf numFmtId="164" fontId="48" fillId="8" borderId="10" xfId="0" applyNumberFormat="1" applyFont="1" applyFill="1" applyBorder="1" applyAlignment="1" applyProtection="1">
      <alignment vertical="center"/>
      <protection/>
    </xf>
    <xf numFmtId="0" fontId="48" fillId="33" borderId="0" xfId="0" applyFont="1" applyFill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33" borderId="0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center" vertical="center"/>
    </xf>
    <xf numFmtId="0" fontId="48" fillId="8" borderId="1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48" fillId="2" borderId="10" xfId="0" applyFont="1" applyFill="1" applyBorder="1" applyAlignment="1" applyProtection="1">
      <alignment vertical="center"/>
      <protection locked="0"/>
    </xf>
    <xf numFmtId="43" fontId="49" fillId="34" borderId="12" xfId="42" applyFont="1" applyFill="1" applyBorder="1" applyAlignment="1">
      <alignment vertical="center"/>
    </xf>
    <xf numFmtId="3" fontId="48" fillId="35" borderId="13" xfId="0" applyNumberFormat="1" applyFont="1" applyFill="1" applyBorder="1" applyAlignment="1" applyProtection="1">
      <alignment vertical="center"/>
      <protection locked="0"/>
    </xf>
    <xf numFmtId="0" fontId="48" fillId="35" borderId="13" xfId="0" applyFont="1" applyFill="1" applyBorder="1" applyAlignment="1" applyProtection="1">
      <alignment vertical="center"/>
      <protection locked="0"/>
    </xf>
    <xf numFmtId="0" fontId="48" fillId="34" borderId="13" xfId="0" applyFont="1" applyFill="1" applyBorder="1" applyAlignment="1" applyProtection="1">
      <alignment vertical="center"/>
      <protection/>
    </xf>
    <xf numFmtId="164" fontId="48" fillId="35" borderId="13" xfId="0" applyNumberFormat="1" applyFont="1" applyFill="1" applyBorder="1" applyAlignment="1" applyProtection="1">
      <alignment vertical="center"/>
      <protection locked="0"/>
    </xf>
    <xf numFmtId="164" fontId="48" fillId="34" borderId="13" xfId="0" applyNumberFormat="1" applyFont="1" applyFill="1" applyBorder="1" applyAlignment="1" applyProtection="1">
      <alignment vertical="center"/>
      <protection/>
    </xf>
    <xf numFmtId="43" fontId="49" fillId="34" borderId="14" xfId="42" applyFont="1" applyFill="1" applyBorder="1" applyAlignment="1">
      <alignment vertical="center"/>
    </xf>
    <xf numFmtId="3" fontId="48" fillId="35" borderId="15" xfId="0" applyNumberFormat="1" applyFont="1" applyFill="1" applyBorder="1" applyAlignment="1" applyProtection="1">
      <alignment vertical="center"/>
      <protection locked="0"/>
    </xf>
    <xf numFmtId="0" fontId="48" fillId="35" borderId="15" xfId="0" applyFont="1" applyFill="1" applyBorder="1" applyAlignment="1" applyProtection="1">
      <alignment vertical="center"/>
      <protection locked="0"/>
    </xf>
    <xf numFmtId="0" fontId="48" fillId="34" borderId="15" xfId="0" applyFont="1" applyFill="1" applyBorder="1" applyAlignment="1" applyProtection="1">
      <alignment vertical="center"/>
      <protection/>
    </xf>
    <xf numFmtId="164" fontId="48" fillId="35" borderId="15" xfId="0" applyNumberFormat="1" applyFont="1" applyFill="1" applyBorder="1" applyAlignment="1" applyProtection="1">
      <alignment vertical="center"/>
      <protection locked="0"/>
    </xf>
    <xf numFmtId="164" fontId="48" fillId="34" borderId="15" xfId="0" applyNumberFormat="1" applyFont="1" applyFill="1" applyBorder="1" applyAlignment="1" applyProtection="1">
      <alignment vertical="center"/>
      <protection/>
    </xf>
    <xf numFmtId="43" fontId="49" fillId="34" borderId="16" xfId="42" applyFont="1" applyFill="1" applyBorder="1" applyAlignment="1">
      <alignment vertical="center"/>
    </xf>
    <xf numFmtId="3" fontId="48" fillId="2" borderId="15" xfId="0" applyNumberFormat="1" applyFont="1" applyFill="1" applyBorder="1" applyAlignment="1" applyProtection="1">
      <alignment vertical="center"/>
      <protection locked="0"/>
    </xf>
    <xf numFmtId="0" fontId="48" fillId="2" borderId="15" xfId="0" applyFont="1" applyFill="1" applyBorder="1" applyAlignment="1" applyProtection="1">
      <alignment vertical="center"/>
      <protection locked="0"/>
    </xf>
    <xf numFmtId="0" fontId="48" fillId="8" borderId="15" xfId="0" applyFont="1" applyFill="1" applyBorder="1" applyAlignment="1" applyProtection="1">
      <alignment vertical="center"/>
      <protection/>
    </xf>
    <xf numFmtId="164" fontId="48" fillId="8" borderId="15" xfId="0" applyNumberFormat="1" applyFont="1" applyFill="1" applyBorder="1" applyAlignment="1" applyProtection="1">
      <alignment vertical="center"/>
      <protection/>
    </xf>
    <xf numFmtId="164" fontId="48" fillId="2" borderId="15" xfId="0" applyNumberFormat="1" applyFont="1" applyFill="1" applyBorder="1" applyAlignment="1" applyProtection="1">
      <alignment vertical="center"/>
      <protection locked="0"/>
    </xf>
    <xf numFmtId="3" fontId="48" fillId="2" borderId="13" xfId="0" applyNumberFormat="1" applyFont="1" applyFill="1" applyBorder="1" applyAlignment="1" applyProtection="1">
      <alignment vertical="center"/>
      <protection locked="0"/>
    </xf>
    <xf numFmtId="0" fontId="48" fillId="2" borderId="13" xfId="0" applyFont="1" applyFill="1" applyBorder="1" applyAlignment="1" applyProtection="1">
      <alignment vertical="center"/>
      <protection locked="0"/>
    </xf>
    <xf numFmtId="0" fontId="48" fillId="8" borderId="13" xfId="0" applyFont="1" applyFill="1" applyBorder="1" applyAlignment="1" applyProtection="1">
      <alignment vertical="center"/>
      <protection/>
    </xf>
    <xf numFmtId="164" fontId="48" fillId="2" borderId="13" xfId="0" applyNumberFormat="1" applyFont="1" applyFill="1" applyBorder="1" applyAlignment="1" applyProtection="1">
      <alignment vertical="center"/>
      <protection locked="0"/>
    </xf>
    <xf numFmtId="164" fontId="48" fillId="8" borderId="13" xfId="0" applyNumberFormat="1" applyFont="1" applyFill="1" applyBorder="1" applyAlignment="1" applyProtection="1">
      <alignment vertical="center"/>
      <protection/>
    </xf>
    <xf numFmtId="164" fontId="48" fillId="35" borderId="17" xfId="0" applyNumberFormat="1" applyFont="1" applyFill="1" applyBorder="1" applyAlignment="1" applyProtection="1">
      <alignment vertical="center"/>
      <protection locked="0"/>
    </xf>
    <xf numFmtId="164" fontId="48" fillId="35" borderId="18" xfId="0" applyNumberFormat="1" applyFont="1" applyFill="1" applyBorder="1" applyAlignment="1" applyProtection="1">
      <alignment vertical="center"/>
      <protection locked="0"/>
    </xf>
    <xf numFmtId="164" fontId="48" fillId="35" borderId="19" xfId="0" applyNumberFormat="1" applyFont="1" applyFill="1" applyBorder="1" applyAlignment="1" applyProtection="1">
      <alignment vertical="center"/>
      <protection locked="0"/>
    </xf>
    <xf numFmtId="164" fontId="48" fillId="2" borderId="17" xfId="0" applyNumberFormat="1" applyFont="1" applyFill="1" applyBorder="1" applyAlignment="1" applyProtection="1">
      <alignment vertical="center"/>
      <protection locked="0"/>
    </xf>
    <xf numFmtId="164" fontId="48" fillId="2" borderId="18" xfId="0" applyNumberFormat="1" applyFont="1" applyFill="1" applyBorder="1" applyAlignment="1" applyProtection="1">
      <alignment vertical="center"/>
      <protection locked="0"/>
    </xf>
    <xf numFmtId="164" fontId="48" fillId="2" borderId="19" xfId="0" applyNumberFormat="1" applyFont="1" applyFill="1" applyBorder="1" applyAlignment="1" applyProtection="1">
      <alignment vertical="center"/>
      <protection locked="0"/>
    </xf>
    <xf numFmtId="43" fontId="49" fillId="8" borderId="20" xfId="42" applyFont="1" applyFill="1" applyBorder="1" applyAlignment="1">
      <alignment vertical="center"/>
    </xf>
    <xf numFmtId="43" fontId="49" fillId="8" borderId="21" xfId="42" applyFont="1" applyFill="1" applyBorder="1" applyAlignment="1">
      <alignment vertical="center"/>
    </xf>
    <xf numFmtId="43" fontId="49" fillId="8" borderId="22" xfId="42" applyFont="1" applyFill="1" applyBorder="1" applyAlignment="1">
      <alignment vertical="center"/>
    </xf>
    <xf numFmtId="43" fontId="49" fillId="8" borderId="21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 wrapText="1"/>
    </xf>
    <xf numFmtId="43" fontId="49" fillId="8" borderId="23" xfId="0" applyNumberFormat="1" applyFont="1" applyFill="1" applyBorder="1" applyAlignment="1">
      <alignment vertical="center"/>
    </xf>
    <xf numFmtId="0" fontId="48" fillId="8" borderId="13" xfId="0" applyFont="1" applyFill="1" applyBorder="1" applyAlignment="1">
      <alignment vertical="center"/>
    </xf>
    <xf numFmtId="0" fontId="48" fillId="8" borderId="15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center"/>
    </xf>
    <xf numFmtId="0" fontId="48" fillId="34" borderId="13" xfId="0" applyFont="1" applyFill="1" applyBorder="1" applyAlignment="1">
      <alignment vertical="center"/>
    </xf>
    <xf numFmtId="0" fontId="48" fillId="34" borderId="15" xfId="0" applyFont="1" applyFill="1" applyBorder="1" applyAlignment="1">
      <alignment vertical="center"/>
    </xf>
    <xf numFmtId="37" fontId="43" fillId="10" borderId="24" xfId="42" applyNumberFormat="1" applyFont="1" applyFill="1" applyBorder="1" applyAlignment="1" applyProtection="1">
      <alignment horizontal="center" vertical="center"/>
      <protection/>
    </xf>
    <xf numFmtId="0" fontId="43" fillId="10" borderId="12" xfId="0" applyFont="1" applyFill="1" applyBorder="1" applyAlignment="1" applyProtection="1">
      <alignment horizontal="center" vertical="center" wrapText="1"/>
      <protection/>
    </xf>
    <xf numFmtId="3" fontId="0" fillId="4" borderId="12" xfId="0" applyNumberFormat="1" applyFill="1" applyBorder="1" applyAlignment="1" applyProtection="1">
      <alignment vertical="center"/>
      <protection/>
    </xf>
    <xf numFmtId="0" fontId="0" fillId="10" borderId="15" xfId="0" applyFill="1" applyBorder="1" applyAlignment="1" applyProtection="1">
      <alignment horizontal="center" vertical="center"/>
      <protection/>
    </xf>
    <xf numFmtId="3" fontId="0" fillId="4" borderId="15" xfId="0" applyNumberFormat="1" applyFill="1" applyBorder="1" applyAlignment="1" applyProtection="1">
      <alignment vertical="center"/>
      <protection/>
    </xf>
    <xf numFmtId="3" fontId="0" fillId="4" borderId="16" xfId="0" applyNumberFormat="1" applyFill="1" applyBorder="1" applyAlignment="1" applyProtection="1">
      <alignment vertical="center"/>
      <protection/>
    </xf>
    <xf numFmtId="49" fontId="10" fillId="33" borderId="0" xfId="0" applyNumberFormat="1" applyFont="1" applyFill="1" applyBorder="1" applyAlignment="1" applyProtection="1">
      <alignment vertical="center" wrapText="1"/>
      <protection/>
    </xf>
    <xf numFmtId="3" fontId="52" fillId="33" borderId="0" xfId="0" applyNumberFormat="1" applyFont="1" applyFill="1" applyAlignment="1">
      <alignment vertical="center"/>
    </xf>
    <xf numFmtId="37" fontId="12" fillId="3" borderId="25" xfId="42" applyNumberFormat="1" applyFont="1" applyFill="1" applyBorder="1" applyAlignment="1" applyProtection="1">
      <alignment horizontal="right" vertical="center"/>
      <protection locked="0"/>
    </xf>
    <xf numFmtId="0" fontId="0" fillId="33" borderId="10" xfId="0" applyFont="1" applyFill="1" applyBorder="1" applyAlignment="1">
      <alignment horizontal="left" vertical="center" wrapText="1"/>
    </xf>
    <xf numFmtId="0" fontId="49" fillId="15" borderId="10" xfId="0" applyFont="1" applyFill="1" applyBorder="1" applyAlignment="1">
      <alignment horizontal="left" vertical="center"/>
    </xf>
    <xf numFmtId="49" fontId="10" fillId="15" borderId="19" xfId="0" applyNumberFormat="1" applyFont="1" applyFill="1" applyBorder="1" applyAlignment="1" applyProtection="1">
      <alignment horizontal="left" vertical="center" wrapText="1"/>
      <protection/>
    </xf>
    <xf numFmtId="49" fontId="10" fillId="15" borderId="26" xfId="0" applyNumberFormat="1" applyFont="1" applyFill="1" applyBorder="1" applyAlignment="1" applyProtection="1">
      <alignment horizontal="left" vertical="center" wrapText="1"/>
      <protection/>
    </xf>
    <xf numFmtId="49" fontId="10" fillId="15" borderId="27" xfId="0" applyNumberFormat="1" applyFont="1" applyFill="1" applyBorder="1" applyAlignment="1" applyProtection="1">
      <alignment horizontal="left" vertical="center" wrapText="1"/>
      <protection/>
    </xf>
    <xf numFmtId="0" fontId="53" fillId="33" borderId="0" xfId="0" applyFont="1" applyFill="1" applyAlignment="1" applyProtection="1">
      <alignment horizontal="center" vertical="center"/>
      <protection/>
    </xf>
    <xf numFmtId="0" fontId="49" fillId="8" borderId="10" xfId="0" applyFont="1" applyFill="1" applyBorder="1" applyAlignment="1">
      <alignment horizontal="center" vertical="center" wrapText="1"/>
    </xf>
    <xf numFmtId="0" fontId="43" fillId="10" borderId="28" xfId="0" applyFont="1" applyFill="1" applyBorder="1" applyAlignment="1" applyProtection="1">
      <alignment horizontal="center" vertical="center" wrapText="1"/>
      <protection/>
    </xf>
    <xf numFmtId="0" fontId="43" fillId="10" borderId="29" xfId="0" applyFont="1" applyFill="1" applyBorder="1" applyAlignment="1" applyProtection="1">
      <alignment horizontal="center" vertical="center" wrapText="1"/>
      <protection/>
    </xf>
    <xf numFmtId="3" fontId="43" fillId="10" borderId="28" xfId="0" applyNumberFormat="1" applyFont="1" applyFill="1" applyBorder="1" applyAlignment="1" applyProtection="1">
      <alignment horizontal="center" vertical="center"/>
      <protection/>
    </xf>
    <xf numFmtId="3" fontId="43" fillId="10" borderId="30" xfId="0" applyNumberFormat="1" applyFont="1" applyFill="1" applyBorder="1" applyAlignment="1" applyProtection="1">
      <alignment horizontal="center" vertical="center"/>
      <protection/>
    </xf>
    <xf numFmtId="3" fontId="43" fillId="10" borderId="31" xfId="0" applyNumberFormat="1" applyFont="1" applyFill="1" applyBorder="1" applyAlignment="1" applyProtection="1">
      <alignment horizontal="center" vertical="center"/>
      <protection/>
    </xf>
    <xf numFmtId="0" fontId="49" fillId="8" borderId="32" xfId="0" applyFont="1" applyFill="1" applyBorder="1" applyAlignment="1">
      <alignment horizontal="center" vertical="center"/>
    </xf>
    <xf numFmtId="0" fontId="49" fillId="8" borderId="33" xfId="0" applyFont="1" applyFill="1" applyBorder="1" applyAlignment="1">
      <alignment horizontal="center" vertical="center"/>
    </xf>
    <xf numFmtId="0" fontId="49" fillId="8" borderId="29" xfId="0" applyFont="1" applyFill="1" applyBorder="1" applyAlignment="1">
      <alignment horizontal="center" vertical="center" wrapText="1"/>
    </xf>
    <xf numFmtId="0" fontId="49" fillId="8" borderId="32" xfId="0" applyFont="1" applyFill="1" applyBorder="1" applyAlignment="1">
      <alignment horizontal="center" vertical="center" wrapText="1"/>
    </xf>
    <xf numFmtId="0" fontId="49" fillId="8" borderId="34" xfId="0" applyFont="1" applyFill="1" applyBorder="1" applyAlignment="1">
      <alignment horizontal="center" vertical="center" wrapText="1"/>
    </xf>
    <xf numFmtId="0" fontId="49" fillId="8" borderId="15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9" fillId="4" borderId="35" xfId="0" applyFont="1" applyFill="1" applyBorder="1" applyAlignment="1" applyProtection="1">
      <alignment horizontal="center" vertical="center" wrapText="1"/>
      <protection/>
    </xf>
    <xf numFmtId="0" fontId="49" fillId="4" borderId="36" xfId="0" applyFont="1" applyFill="1" applyBorder="1" applyAlignment="1" applyProtection="1">
      <alignment horizontal="center" vertical="center" wrapText="1"/>
      <protection/>
    </xf>
    <xf numFmtId="0" fontId="49" fillId="4" borderId="37" xfId="0" applyFont="1" applyFill="1" applyBorder="1" applyAlignment="1" applyProtection="1">
      <alignment horizontal="center" vertical="center" wrapText="1"/>
      <protection/>
    </xf>
    <xf numFmtId="43" fontId="48" fillId="16" borderId="12" xfId="42" applyFont="1" applyFill="1" applyBorder="1" applyAlignment="1">
      <alignment horizontal="center" vertical="center"/>
    </xf>
    <xf numFmtId="43" fontId="48" fillId="16" borderId="16" xfId="42" applyFont="1" applyFill="1" applyBorder="1" applyAlignment="1">
      <alignment horizontal="center" vertical="center"/>
    </xf>
    <xf numFmtId="0" fontId="49" fillId="8" borderId="38" xfId="0" applyFont="1" applyFill="1" applyBorder="1" applyAlignment="1">
      <alignment horizontal="center" vertical="center" wrapText="1"/>
    </xf>
    <xf numFmtId="0" fontId="49" fillId="8" borderId="15" xfId="0" applyFont="1" applyFill="1" applyBorder="1" applyAlignment="1">
      <alignment horizontal="center" vertical="center"/>
    </xf>
    <xf numFmtId="0" fontId="49" fillId="8" borderId="18" xfId="0" applyFont="1" applyFill="1" applyBorder="1" applyAlignment="1">
      <alignment horizontal="center" vertical="center"/>
    </xf>
    <xf numFmtId="0" fontId="49" fillId="8" borderId="19" xfId="0" applyFont="1" applyFill="1" applyBorder="1" applyAlignment="1">
      <alignment horizontal="center" vertical="center" wrapText="1"/>
    </xf>
    <xf numFmtId="0" fontId="49" fillId="8" borderId="39" xfId="0" applyFont="1" applyFill="1" applyBorder="1" applyAlignment="1">
      <alignment horizontal="center" vertical="center" wrapText="1"/>
    </xf>
    <xf numFmtId="0" fontId="49" fillId="8" borderId="40" xfId="0" applyFont="1" applyFill="1" applyBorder="1" applyAlignment="1">
      <alignment horizontal="center" vertical="center"/>
    </xf>
    <xf numFmtId="0" fontId="49" fillId="8" borderId="34" xfId="0" applyFont="1" applyFill="1" applyBorder="1" applyAlignment="1">
      <alignment horizontal="center" vertical="center"/>
    </xf>
    <xf numFmtId="0" fontId="49" fillId="8" borderId="40" xfId="0" applyFont="1" applyFill="1" applyBorder="1" applyAlignment="1">
      <alignment horizontal="center" vertical="center" wrapText="1"/>
    </xf>
    <xf numFmtId="0" fontId="49" fillId="8" borderId="38" xfId="0" applyFont="1" applyFill="1" applyBorder="1" applyAlignment="1">
      <alignment horizontal="center" vertical="center"/>
    </xf>
    <xf numFmtId="0" fontId="49" fillId="34" borderId="40" xfId="0" applyFont="1" applyFill="1" applyBorder="1" applyAlignment="1">
      <alignment horizontal="center" vertical="center"/>
    </xf>
    <xf numFmtId="0" fontId="49" fillId="34" borderId="34" xfId="0" applyFont="1" applyFill="1" applyBorder="1" applyAlignment="1">
      <alignment horizontal="center" vertical="center"/>
    </xf>
    <xf numFmtId="0" fontId="49" fillId="34" borderId="40" xfId="0" applyFont="1" applyFill="1" applyBorder="1" applyAlignment="1">
      <alignment horizontal="center" vertical="center" wrapText="1"/>
    </xf>
    <xf numFmtId="0" fontId="49" fillId="34" borderId="38" xfId="0" applyFont="1" applyFill="1" applyBorder="1" applyAlignment="1">
      <alignment horizontal="center" vertical="center"/>
    </xf>
    <xf numFmtId="0" fontId="10" fillId="15" borderId="10" xfId="0" applyFont="1" applyFill="1" applyBorder="1" applyAlignment="1">
      <alignment horizontal="left" vertical="center"/>
    </xf>
    <xf numFmtId="0" fontId="54" fillId="36" borderId="40" xfId="0" applyFont="1" applyFill="1" applyBorder="1" applyAlignment="1">
      <alignment horizontal="center" vertical="center" wrapText="1"/>
    </xf>
    <xf numFmtId="0" fontId="54" fillId="36" borderId="13" xfId="0" applyFont="1" applyFill="1" applyBorder="1" applyAlignment="1">
      <alignment horizontal="center" vertical="center" wrapText="1"/>
    </xf>
    <xf numFmtId="0" fontId="54" fillId="36" borderId="17" xfId="0" applyFont="1" applyFill="1" applyBorder="1" applyAlignment="1">
      <alignment horizontal="center" vertical="center" wrapText="1"/>
    </xf>
    <xf numFmtId="0" fontId="49" fillId="8" borderId="20" xfId="0" applyFont="1" applyFill="1" applyBorder="1" applyAlignment="1">
      <alignment horizontal="center" vertical="center" wrapText="1"/>
    </xf>
    <xf numFmtId="0" fontId="49" fillId="8" borderId="22" xfId="0" applyFont="1" applyFill="1" applyBorder="1" applyAlignment="1">
      <alignment horizontal="center" vertical="center" wrapText="1"/>
    </xf>
    <xf numFmtId="0" fontId="49" fillId="8" borderId="41" xfId="0" applyFont="1" applyFill="1" applyBorder="1" applyAlignment="1">
      <alignment horizontal="center" vertical="center" wrapText="1"/>
    </xf>
    <xf numFmtId="0" fontId="49" fillId="8" borderId="28" xfId="0" applyFont="1" applyFill="1" applyBorder="1" applyAlignment="1">
      <alignment horizontal="center" vertical="center" wrapText="1"/>
    </xf>
    <xf numFmtId="0" fontId="49" fillId="8" borderId="11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/>
    </xf>
    <xf numFmtId="43" fontId="49" fillId="34" borderId="14" xfId="0" applyNumberFormat="1" applyFont="1" applyFill="1" applyBorder="1" applyAlignment="1">
      <alignment horizontal="center" vertical="center"/>
    </xf>
    <xf numFmtId="43" fontId="49" fillId="34" borderId="16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0" fontId="10" fillId="15" borderId="10" xfId="0" applyFont="1" applyFill="1" applyBorder="1" applyAlignment="1">
      <alignment horizontal="left" vertical="center" wrapText="1"/>
    </xf>
    <xf numFmtId="0" fontId="54" fillId="37" borderId="40" xfId="0" applyFont="1" applyFill="1" applyBorder="1" applyAlignment="1">
      <alignment horizontal="center" vertical="center" wrapText="1"/>
    </xf>
    <xf numFmtId="0" fontId="54" fillId="37" borderId="13" xfId="0" applyFont="1" applyFill="1" applyBorder="1" applyAlignment="1">
      <alignment horizontal="center" vertical="center" wrapText="1"/>
    </xf>
    <xf numFmtId="0" fontId="54" fillId="37" borderId="17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42" xfId="0" applyFont="1" applyFill="1" applyBorder="1" applyAlignment="1">
      <alignment horizontal="center" vertical="center" wrapText="1"/>
    </xf>
    <xf numFmtId="0" fontId="49" fillId="34" borderId="38" xfId="0" applyFont="1" applyFill="1" applyBorder="1" applyAlignment="1">
      <alignment horizontal="center" vertical="center" wrapText="1"/>
    </xf>
    <xf numFmtId="0" fontId="49" fillId="34" borderId="28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39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left" vertical="center"/>
    </xf>
    <xf numFmtId="0" fontId="10" fillId="15" borderId="43" xfId="0" applyFont="1" applyFill="1" applyBorder="1" applyAlignment="1">
      <alignment horizontal="left" vertical="center"/>
    </xf>
    <xf numFmtId="0" fontId="10" fillId="15" borderId="44" xfId="0" applyFont="1" applyFill="1" applyBorder="1" applyAlignment="1">
      <alignment horizontal="left" vertical="center"/>
    </xf>
    <xf numFmtId="0" fontId="49" fillId="34" borderId="4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</dxf>
    <dxf>
      <font>
        <color rgb="FFC0000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123825</xdr:rowOff>
    </xdr:from>
    <xdr:to>
      <xdr:col>2</xdr:col>
      <xdr:colOff>847725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23825"/>
          <a:ext cx="1390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7"/>
  <sheetViews>
    <sheetView showGridLines="0" showRowColHeaders="0" tabSelected="1" zoomScale="85" zoomScaleNormal="85" zoomScalePageLayoutView="0" workbookViewId="0" topLeftCell="A1">
      <selection activeCell="F6" sqref="F6"/>
    </sheetView>
  </sheetViews>
  <sheetFormatPr defaultColWidth="9.140625" defaultRowHeight="15"/>
  <cols>
    <col min="1" max="1" width="4.57421875" style="17" customWidth="1"/>
    <col min="2" max="2" width="9.7109375" style="17" customWidth="1"/>
    <col min="3" max="3" width="13.140625" style="17" customWidth="1"/>
    <col min="4" max="8" width="9.7109375" style="26" customWidth="1"/>
    <col min="9" max="9" width="13.28125" style="26" customWidth="1"/>
    <col min="10" max="10" width="11.7109375" style="26" customWidth="1"/>
    <col min="11" max="11" width="7.7109375" style="17" customWidth="1"/>
    <col min="12" max="12" width="7.7109375" style="25" customWidth="1"/>
    <col min="13" max="16" width="7.7109375" style="17" customWidth="1"/>
    <col min="17" max="17" width="11.7109375" style="17" customWidth="1"/>
    <col min="18" max="22" width="7.7109375" style="17" customWidth="1"/>
    <col min="23" max="28" width="9.140625" style="17" customWidth="1"/>
    <col min="29" max="16384" width="9.140625" style="26" customWidth="1"/>
  </cols>
  <sheetData>
    <row r="1" spans="1:28" s="12" customFormat="1" ht="30" customHeight="1">
      <c r="A1" s="10"/>
      <c r="B1" s="10"/>
      <c r="C1" s="10"/>
      <c r="D1" s="11"/>
      <c r="E1" s="137" t="s">
        <v>29</v>
      </c>
      <c r="F1" s="138"/>
      <c r="G1" s="138"/>
      <c r="H1" s="138"/>
      <c r="I1" s="138"/>
      <c r="J1" s="138"/>
      <c r="K1" s="4"/>
      <c r="L1" s="4"/>
      <c r="M1" s="4"/>
      <c r="N1" s="4"/>
      <c r="O1" s="4"/>
      <c r="P1" s="10"/>
      <c r="Q1" s="10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</row>
    <row r="2" spans="1:28" s="12" customFormat="1" ht="15" customHeight="1">
      <c r="A2" s="10"/>
      <c r="B2" s="10"/>
      <c r="C2" s="10"/>
      <c r="D2" s="10"/>
      <c r="E2" s="138"/>
      <c r="F2" s="138"/>
      <c r="G2" s="138"/>
      <c r="H2" s="138"/>
      <c r="I2" s="138"/>
      <c r="J2" s="138"/>
      <c r="K2" s="11"/>
      <c r="L2" s="13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5:12" s="11" customFormat="1" ht="15.75">
      <c r="E3" s="138"/>
      <c r="F3" s="138"/>
      <c r="G3" s="138"/>
      <c r="H3" s="138"/>
      <c r="I3" s="138"/>
      <c r="J3" s="138"/>
      <c r="L3" s="13"/>
    </row>
    <row r="4" spans="2:12" s="11" customFormat="1" ht="15.75">
      <c r="B4" s="152" t="s">
        <v>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2:11" s="11" customFormat="1" ht="16.5" thickBot="1"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2:10" s="11" customFormat="1" ht="16.5" thickBot="1">
      <c r="B6" s="153" t="s">
        <v>31</v>
      </c>
      <c r="C6" s="154"/>
      <c r="D6" s="154"/>
      <c r="E6" s="154"/>
      <c r="F6" s="82"/>
      <c r="G6" s="32"/>
      <c r="H6" s="32"/>
      <c r="I6" s="32"/>
      <c r="J6" s="32"/>
    </row>
    <row r="7" spans="4:12" s="11" customFormat="1" ht="15.75">
      <c r="D7" s="14"/>
      <c r="E7" s="14"/>
      <c r="F7" s="14"/>
      <c r="G7" s="14"/>
      <c r="H7" s="14"/>
      <c r="I7" s="15"/>
      <c r="J7" s="16"/>
      <c r="L7" s="13"/>
    </row>
    <row r="8" spans="2:10" ht="16.5" customHeight="1">
      <c r="B8" s="139" t="s">
        <v>27</v>
      </c>
      <c r="C8" s="139"/>
      <c r="D8" s="139"/>
      <c r="E8" s="139"/>
      <c r="F8" s="139"/>
      <c r="G8" s="139"/>
      <c r="H8" s="139"/>
      <c r="I8" s="139"/>
      <c r="J8" s="139"/>
    </row>
    <row r="9" spans="2:12" s="17" customFormat="1" ht="16.5" customHeight="1" thickBot="1">
      <c r="B9" s="9"/>
      <c r="C9" s="9"/>
      <c r="D9" s="9"/>
      <c r="E9" s="9"/>
      <c r="F9" s="9"/>
      <c r="G9" s="9"/>
      <c r="H9" s="9"/>
      <c r="L9" s="25"/>
    </row>
    <row r="10" spans="3:10" ht="16.5" customHeight="1">
      <c r="C10" s="140" t="s">
        <v>14</v>
      </c>
      <c r="D10" s="141"/>
      <c r="E10" s="141"/>
      <c r="F10" s="141"/>
      <c r="G10" s="141"/>
      <c r="H10" s="141"/>
      <c r="I10" s="142"/>
      <c r="J10" s="143" t="s">
        <v>19</v>
      </c>
    </row>
    <row r="11" spans="3:10" ht="16.5" customHeight="1">
      <c r="C11" s="146" t="s">
        <v>1</v>
      </c>
      <c r="D11" s="148" t="s">
        <v>15</v>
      </c>
      <c r="E11" s="151" t="s">
        <v>36</v>
      </c>
      <c r="F11" s="155"/>
      <c r="G11" s="148" t="s">
        <v>17</v>
      </c>
      <c r="H11" s="148"/>
      <c r="I11" s="150" t="s">
        <v>13</v>
      </c>
      <c r="J11" s="144"/>
    </row>
    <row r="12" spans="3:10" ht="30" customHeight="1" thickBot="1">
      <c r="C12" s="147"/>
      <c r="D12" s="149"/>
      <c r="E12" s="8" t="s">
        <v>0</v>
      </c>
      <c r="F12" s="8" t="s">
        <v>37</v>
      </c>
      <c r="G12" s="8" t="s">
        <v>21</v>
      </c>
      <c r="H12" s="8" t="s">
        <v>22</v>
      </c>
      <c r="I12" s="151"/>
      <c r="J12" s="145"/>
    </row>
    <row r="13" spans="3:10" ht="15.75">
      <c r="C13" s="116" t="s">
        <v>2</v>
      </c>
      <c r="D13" s="35"/>
      <c r="E13" s="36"/>
      <c r="F13" s="37"/>
      <c r="G13" s="38"/>
      <c r="H13" s="39"/>
      <c r="I13" s="57"/>
      <c r="J13" s="40">
        <f>(D13*E13*G13/202)*IF(ISNUMBER(I13),I13,1)</f>
        <v>0</v>
      </c>
    </row>
    <row r="14" spans="3:10" ht="15" customHeight="1" thickBot="1">
      <c r="C14" s="117"/>
      <c r="D14" s="41"/>
      <c r="E14" s="42"/>
      <c r="F14" s="43"/>
      <c r="G14" s="44"/>
      <c r="H14" s="45"/>
      <c r="I14" s="58"/>
      <c r="J14" s="46">
        <f>(D14*E14*G14/202)*IF(ISNUMBER(I14),I14,1)</f>
        <v>0</v>
      </c>
    </row>
    <row r="15" spans="3:10" ht="15" customHeight="1">
      <c r="C15" s="118" t="s">
        <v>20</v>
      </c>
      <c r="D15" s="35"/>
      <c r="E15" s="72"/>
      <c r="F15" s="36"/>
      <c r="G15" s="38"/>
      <c r="H15" s="39"/>
      <c r="I15" s="57"/>
      <c r="J15" s="40">
        <f>(D15*F15*G15)*IF(ISNUMBER(I15),I15,1)</f>
        <v>0</v>
      </c>
    </row>
    <row r="16" spans="3:10" ht="15" customHeight="1">
      <c r="C16" s="119"/>
      <c r="D16" s="18"/>
      <c r="E16" s="71"/>
      <c r="F16" s="19"/>
      <c r="G16" s="20"/>
      <c r="H16" s="21"/>
      <c r="I16" s="59"/>
      <c r="J16" s="34">
        <f>(D16*F16*G16)*IF(ISNUMBER(I16),I16,1)</f>
        <v>0</v>
      </c>
    </row>
    <row r="17" spans="3:10" ht="15.75">
      <c r="C17" s="119"/>
      <c r="D17" s="18"/>
      <c r="E17" s="71"/>
      <c r="F17" s="19"/>
      <c r="G17" s="21"/>
      <c r="H17" s="20"/>
      <c r="I17" s="59"/>
      <c r="J17" s="34">
        <f>(D17*F17*H17/52)*IF(ISNUMBER(I17),I17,1)</f>
        <v>0</v>
      </c>
    </row>
    <row r="18" spans="3:10" ht="16.5" thickBot="1">
      <c r="C18" s="117"/>
      <c r="D18" s="41"/>
      <c r="E18" s="73"/>
      <c r="F18" s="42"/>
      <c r="G18" s="45"/>
      <c r="H18" s="44"/>
      <c r="I18" s="58"/>
      <c r="J18" s="46">
        <f>(D18*F18*H18/52)*IF(ISNUMBER(I18),I18,1)</f>
        <v>0</v>
      </c>
    </row>
    <row r="19" spans="3:10" ht="15.75">
      <c r="C19" s="129" t="s">
        <v>12</v>
      </c>
      <c r="D19" s="129"/>
      <c r="E19" s="129"/>
      <c r="F19" s="116" t="s">
        <v>11</v>
      </c>
      <c r="G19" s="131"/>
      <c r="H19" s="131"/>
      <c r="I19" s="132"/>
      <c r="J19" s="135">
        <f>SUM(J13:J18)</f>
        <v>0</v>
      </c>
    </row>
    <row r="20" spans="3:10" ht="16.5" thickBot="1">
      <c r="C20" s="130"/>
      <c r="D20" s="130"/>
      <c r="E20" s="130"/>
      <c r="F20" s="117"/>
      <c r="G20" s="133"/>
      <c r="H20" s="133"/>
      <c r="I20" s="134"/>
      <c r="J20" s="136"/>
    </row>
    <row r="21" spans="4:22" ht="15.75" customHeight="1">
      <c r="D21" s="81">
        <f>SUM(D13:D18)</f>
        <v>0</v>
      </c>
      <c r="E21" s="17"/>
      <c r="F21" s="17"/>
      <c r="G21" s="17"/>
      <c r="H21" s="17"/>
      <c r="I21" s="17"/>
      <c r="J21" s="17"/>
      <c r="U21" s="11"/>
      <c r="V21" s="11"/>
    </row>
    <row r="22" spans="4:22" ht="15.75">
      <c r="D22" s="17"/>
      <c r="E22" s="17"/>
      <c r="F22" s="17"/>
      <c r="G22" s="17"/>
      <c r="H22" s="17"/>
      <c r="I22" s="17"/>
      <c r="J22" s="17"/>
      <c r="U22" s="11"/>
      <c r="V22" s="11"/>
    </row>
    <row r="23" spans="2:22" ht="15.75">
      <c r="B23" s="120" t="s">
        <v>28</v>
      </c>
      <c r="C23" s="120"/>
      <c r="D23" s="120"/>
      <c r="E23" s="120"/>
      <c r="F23" s="120"/>
      <c r="G23" s="120"/>
      <c r="H23" s="120"/>
      <c r="I23" s="120"/>
      <c r="J23" s="120"/>
      <c r="U23" s="30"/>
      <c r="V23" s="11"/>
    </row>
    <row r="24" spans="4:22" ht="16.5" thickBot="1">
      <c r="D24" s="17"/>
      <c r="E24" s="17"/>
      <c r="F24" s="17"/>
      <c r="G24" s="17"/>
      <c r="H24" s="17"/>
      <c r="I24" s="17"/>
      <c r="J24" s="17"/>
      <c r="U24" s="11"/>
      <c r="V24" s="11"/>
    </row>
    <row r="25" spans="3:22" ht="15.75">
      <c r="C25" s="121" t="s">
        <v>16</v>
      </c>
      <c r="D25" s="122"/>
      <c r="E25" s="122"/>
      <c r="F25" s="122"/>
      <c r="G25" s="122"/>
      <c r="H25" s="122"/>
      <c r="I25" s="123"/>
      <c r="J25" s="124" t="s">
        <v>19</v>
      </c>
      <c r="U25" s="11"/>
      <c r="V25" s="11"/>
    </row>
    <row r="26" spans="3:10" ht="15.75" customHeight="1">
      <c r="C26" s="107" t="s">
        <v>1</v>
      </c>
      <c r="D26" s="89" t="s">
        <v>15</v>
      </c>
      <c r="E26" s="89" t="s">
        <v>36</v>
      </c>
      <c r="F26" s="89"/>
      <c r="G26" s="89" t="s">
        <v>17</v>
      </c>
      <c r="H26" s="89"/>
      <c r="I26" s="110" t="s">
        <v>13</v>
      </c>
      <c r="J26" s="125"/>
    </row>
    <row r="27" spans="3:10" ht="30.75" thickBot="1">
      <c r="C27" s="127"/>
      <c r="D27" s="128"/>
      <c r="E27" s="7" t="s">
        <v>0</v>
      </c>
      <c r="F27" s="7" t="s">
        <v>37</v>
      </c>
      <c r="G27" s="7" t="s">
        <v>18</v>
      </c>
      <c r="H27" s="7" t="s">
        <v>22</v>
      </c>
      <c r="I27" s="111"/>
      <c r="J27" s="126"/>
    </row>
    <row r="28" spans="3:10" ht="15.75">
      <c r="C28" s="112" t="s">
        <v>2</v>
      </c>
      <c r="D28" s="52"/>
      <c r="E28" s="53"/>
      <c r="F28" s="54"/>
      <c r="G28" s="55"/>
      <c r="H28" s="56"/>
      <c r="I28" s="60"/>
      <c r="J28" s="63">
        <f>(D28*E28*G28/202)*IF(ISNUMBER(I28),I28,1)</f>
        <v>0</v>
      </c>
    </row>
    <row r="29" spans="3:10" s="17" customFormat="1" ht="16.5" thickBot="1">
      <c r="C29" s="113"/>
      <c r="D29" s="47"/>
      <c r="E29" s="48"/>
      <c r="F29" s="49"/>
      <c r="G29" s="51"/>
      <c r="H29" s="50"/>
      <c r="I29" s="61"/>
      <c r="J29" s="64">
        <f>(D29*E29*G29/202)*IF(ISNUMBER(I29),I29,1)</f>
        <v>0</v>
      </c>
    </row>
    <row r="30" spans="3:12" s="17" customFormat="1" ht="15.75">
      <c r="C30" s="114" t="s">
        <v>20</v>
      </c>
      <c r="D30" s="52"/>
      <c r="E30" s="69"/>
      <c r="F30" s="53"/>
      <c r="G30" s="55"/>
      <c r="H30" s="56"/>
      <c r="I30" s="60"/>
      <c r="J30" s="63">
        <f>(D30*F30*G30)*IF(ISNUMBER(I30),I30,1)</f>
        <v>0</v>
      </c>
      <c r="L30" s="25"/>
    </row>
    <row r="31" spans="3:12" s="17" customFormat="1" ht="15.75">
      <c r="C31" s="115"/>
      <c r="D31" s="22"/>
      <c r="E31" s="31"/>
      <c r="F31" s="33"/>
      <c r="G31" s="23"/>
      <c r="H31" s="24"/>
      <c r="I31" s="62"/>
      <c r="J31" s="65">
        <f>(D31*F31*G31)*IF(ISNUMBER(I31),I31,1)</f>
        <v>0</v>
      </c>
      <c r="L31" s="25"/>
    </row>
    <row r="32" spans="3:12" s="17" customFormat="1" ht="15.75">
      <c r="C32" s="115"/>
      <c r="D32" s="22"/>
      <c r="E32" s="31"/>
      <c r="F32" s="33"/>
      <c r="G32" s="24"/>
      <c r="H32" s="23"/>
      <c r="I32" s="62"/>
      <c r="J32" s="65">
        <f>(D32*F32*H32/52)*IF(ISNUMBER(I32),I32,1)</f>
        <v>0</v>
      </c>
      <c r="L32" s="25"/>
    </row>
    <row r="33" spans="3:12" s="17" customFormat="1" ht="16.5" thickBot="1">
      <c r="C33" s="113"/>
      <c r="D33" s="47"/>
      <c r="E33" s="70"/>
      <c r="F33" s="48"/>
      <c r="G33" s="50"/>
      <c r="H33" s="51"/>
      <c r="I33" s="61"/>
      <c r="J33" s="64">
        <f>(D33*F33*H33/52)*IF(ISNUMBER(I33),I33,1)</f>
        <v>0</v>
      </c>
      <c r="L33" s="25"/>
    </row>
    <row r="34" spans="3:10" ht="15.75" customHeight="1">
      <c r="C34" s="101" t="s">
        <v>12</v>
      </c>
      <c r="D34" s="101"/>
      <c r="E34" s="101"/>
      <c r="F34" s="97" t="s">
        <v>35</v>
      </c>
      <c r="G34" s="98"/>
      <c r="H34" s="95" t="s">
        <v>23</v>
      </c>
      <c r="I34" s="96"/>
      <c r="J34" s="68">
        <f>SUM(J28:J33)</f>
        <v>0</v>
      </c>
    </row>
    <row r="35" spans="3:10" ht="16.5" thickBot="1">
      <c r="C35" s="101"/>
      <c r="D35" s="101"/>
      <c r="E35" s="101"/>
      <c r="F35" s="99"/>
      <c r="G35" s="100"/>
      <c r="H35" s="108" t="s">
        <v>34</v>
      </c>
      <c r="I35" s="109"/>
      <c r="J35" s="66">
        <f>J34*202</f>
        <v>0</v>
      </c>
    </row>
    <row r="36" spans="4:10" ht="15.75">
      <c r="D36" s="11"/>
      <c r="E36" s="11"/>
      <c r="F36" s="17"/>
      <c r="G36" s="17"/>
      <c r="H36" s="17"/>
      <c r="I36" s="17"/>
      <c r="J36" s="17"/>
    </row>
    <row r="37" spans="4:10" ht="15.75">
      <c r="D37" s="17"/>
      <c r="E37" s="17"/>
      <c r="F37" s="17"/>
      <c r="G37" s="17"/>
      <c r="H37" s="17"/>
      <c r="I37" s="17"/>
      <c r="J37" s="17"/>
    </row>
    <row r="38" spans="2:10" ht="15.75">
      <c r="B38" s="84" t="s">
        <v>38</v>
      </c>
      <c r="C38" s="84"/>
      <c r="D38" s="84"/>
      <c r="E38" s="84"/>
      <c r="F38" s="84"/>
      <c r="G38" s="84"/>
      <c r="H38" s="84"/>
      <c r="I38" s="84"/>
      <c r="J38" s="84"/>
    </row>
    <row r="39" s="17" customFormat="1" ht="15.75">
      <c r="L39" s="25"/>
    </row>
    <row r="40" spans="3:8" s="17" customFormat="1" ht="15.75">
      <c r="C40" s="107" t="s">
        <v>43</v>
      </c>
      <c r="D40" s="89"/>
      <c r="E40" s="89"/>
      <c r="F40" s="89"/>
      <c r="G40" s="105">
        <f>IF(F6&gt;0,202*J34/F6,0)</f>
        <v>0</v>
      </c>
      <c r="H40" s="28" t="s">
        <v>32</v>
      </c>
    </row>
    <row r="41" spans="3:10" s="17" customFormat="1" ht="15.75" customHeight="1" thickBot="1">
      <c r="C41" s="99"/>
      <c r="D41" s="100"/>
      <c r="E41" s="100"/>
      <c r="F41" s="100"/>
      <c r="G41" s="106"/>
      <c r="H41" s="29" t="s">
        <v>33</v>
      </c>
      <c r="J41" s="27"/>
    </row>
    <row r="42" s="17" customFormat="1" ht="15.75">
      <c r="J42" s="27"/>
    </row>
    <row r="43" s="17" customFormat="1" ht="15.75">
      <c r="J43" s="27"/>
    </row>
    <row r="44" spans="3:10" s="11" customFormat="1" ht="15.75" customHeight="1">
      <c r="C44" s="80"/>
      <c r="D44" s="80"/>
      <c r="E44" s="80"/>
      <c r="F44" s="80"/>
      <c r="G44" s="80"/>
      <c r="H44" s="80"/>
      <c r="I44" s="80"/>
      <c r="J44" s="80"/>
    </row>
    <row r="45" spans="2:10" s="17" customFormat="1" ht="15.75">
      <c r="B45" s="85" t="s">
        <v>40</v>
      </c>
      <c r="C45" s="86"/>
      <c r="D45" s="86"/>
      <c r="E45" s="86"/>
      <c r="F45" s="86"/>
      <c r="G45" s="86"/>
      <c r="H45" s="86"/>
      <c r="I45" s="86"/>
      <c r="J45" s="87"/>
    </row>
    <row r="46" spans="5:7" s="17" customFormat="1" ht="16.5" thickBot="1">
      <c r="E46" s="3">
        <v>0.5</v>
      </c>
      <c r="F46" s="3">
        <v>1</v>
      </c>
      <c r="G46" s="3">
        <v>2</v>
      </c>
    </row>
    <row r="47" spans="3:7" s="17" customFormat="1" ht="35.25" customHeight="1">
      <c r="C47" s="102" t="s">
        <v>42</v>
      </c>
      <c r="D47" s="103"/>
      <c r="E47" s="103"/>
      <c r="F47" s="103"/>
      <c r="G47" s="104"/>
    </row>
    <row r="48" spans="3:7" s="17" customFormat="1" ht="45">
      <c r="C48" s="74" t="s">
        <v>1</v>
      </c>
      <c r="D48" s="6" t="s">
        <v>4</v>
      </c>
      <c r="E48" s="5" t="s">
        <v>26</v>
      </c>
      <c r="F48" s="5" t="s">
        <v>24</v>
      </c>
      <c r="G48" s="75" t="s">
        <v>25</v>
      </c>
    </row>
    <row r="49" spans="2:7" s="17" customFormat="1" ht="15.75">
      <c r="B49" s="3">
        <v>64</v>
      </c>
      <c r="C49" s="90" t="s">
        <v>2</v>
      </c>
      <c r="D49" s="2" t="s">
        <v>5</v>
      </c>
      <c r="E49" s="1">
        <f aca="true" t="shared" si="0" ref="E49:G50">IF(6.4*$F$6/(E$46*$B49)&lt;0.5,1,0.49+6.4*$F$6/(E$46*$B49))</f>
        <v>1</v>
      </c>
      <c r="F49" s="1">
        <f t="shared" si="0"/>
        <v>1</v>
      </c>
      <c r="G49" s="76">
        <f t="shared" si="0"/>
        <v>1</v>
      </c>
    </row>
    <row r="50" spans="2:7" s="17" customFormat="1" ht="15.75">
      <c r="B50" s="3">
        <v>96</v>
      </c>
      <c r="C50" s="91"/>
      <c r="D50" s="2" t="s">
        <v>6</v>
      </c>
      <c r="E50" s="1">
        <f t="shared" si="0"/>
        <v>1</v>
      </c>
      <c r="F50" s="1">
        <f t="shared" si="0"/>
        <v>1</v>
      </c>
      <c r="G50" s="76">
        <f t="shared" si="0"/>
        <v>1</v>
      </c>
    </row>
    <row r="51" spans="2:7" s="17" customFormat="1" ht="15.75">
      <c r="B51" s="3">
        <v>2</v>
      </c>
      <c r="C51" s="92" t="s">
        <v>3</v>
      </c>
      <c r="D51" s="2" t="s">
        <v>7</v>
      </c>
      <c r="E51" s="1">
        <f>IF(6.4*$F$6/(202*E$46*$B51)&lt;0.5,1,0.49+6.4*$F$6/(202*E$46*$B51))</f>
        <v>1</v>
      </c>
      <c r="F51" s="1">
        <f aca="true" t="shared" si="1" ref="F51:G54">IF(6.4*$F$6/(202*F$46*$B51)&lt;0.5,1,0.49+6.4*$F$6/(202*F$46*$B51))</f>
        <v>1</v>
      </c>
      <c r="G51" s="76">
        <f t="shared" si="1"/>
        <v>1</v>
      </c>
    </row>
    <row r="52" spans="2:7" s="17" customFormat="1" ht="15.75">
      <c r="B52" s="3">
        <v>3</v>
      </c>
      <c r="C52" s="93"/>
      <c r="D52" s="2" t="s">
        <v>8</v>
      </c>
      <c r="E52" s="1">
        <f>IF(6.4*$F$6/(202*E$46*$B52)&lt;0.5,1,0.49+6.4*$F$6/(202*E$46*$B52))</f>
        <v>1</v>
      </c>
      <c r="F52" s="1">
        <f t="shared" si="1"/>
        <v>1</v>
      </c>
      <c r="G52" s="76">
        <f t="shared" si="1"/>
        <v>1</v>
      </c>
    </row>
    <row r="53" spans="2:7" s="17" customFormat="1" ht="15.75">
      <c r="B53" s="3">
        <v>4</v>
      </c>
      <c r="C53" s="93"/>
      <c r="D53" s="2" t="s">
        <v>9</v>
      </c>
      <c r="E53" s="1">
        <f>IF(6.4*$F$6/(202*E$46*$B53)&lt;0.5,1,0.49+6.4*$F$6/(202*E$46*$B53))</f>
        <v>1</v>
      </c>
      <c r="F53" s="1">
        <f t="shared" si="1"/>
        <v>1</v>
      </c>
      <c r="G53" s="76">
        <f t="shared" si="1"/>
        <v>1</v>
      </c>
    </row>
    <row r="54" spans="2:7" s="17" customFormat="1" ht="16.5" thickBot="1">
      <c r="B54" s="3">
        <v>6</v>
      </c>
      <c r="C54" s="94"/>
      <c r="D54" s="77" t="s">
        <v>10</v>
      </c>
      <c r="E54" s="78">
        <f>IF(6.4*$F$6/(202*E$46*$B54)&lt;0.5,1,0.49+6.4*$F$6/(202*E$46*$B54))</f>
        <v>1</v>
      </c>
      <c r="F54" s="78">
        <f t="shared" si="1"/>
        <v>1</v>
      </c>
      <c r="G54" s="79">
        <f t="shared" si="1"/>
        <v>1</v>
      </c>
    </row>
    <row r="55" spans="3:7" s="17" customFormat="1" ht="15.75">
      <c r="C55" s="88" t="s">
        <v>41</v>
      </c>
      <c r="D55" s="88"/>
      <c r="E55" s="88"/>
      <c r="F55" s="88"/>
      <c r="G55" s="88"/>
    </row>
    <row r="56" spans="8:9" s="17" customFormat="1" ht="15.75">
      <c r="H56" s="11"/>
      <c r="I56" s="11"/>
    </row>
    <row r="57" s="17" customFormat="1" ht="15.75">
      <c r="I57" s="11"/>
    </row>
    <row r="58" spans="3:9" s="17" customFormat="1" ht="15.75" customHeight="1">
      <c r="C58" s="83" t="s">
        <v>39</v>
      </c>
      <c r="D58" s="83"/>
      <c r="E58" s="83"/>
      <c r="F58" s="83"/>
      <c r="G58" s="83"/>
      <c r="I58" s="67"/>
    </row>
    <row r="59" spans="3:9" s="17" customFormat="1" ht="15.75">
      <c r="C59" s="83"/>
      <c r="D59" s="83"/>
      <c r="E59" s="83"/>
      <c r="F59" s="83"/>
      <c r="G59" s="83"/>
      <c r="I59" s="67"/>
    </row>
    <row r="60" spans="3:9" s="17" customFormat="1" ht="15.75">
      <c r="C60" s="83"/>
      <c r="D60" s="83"/>
      <c r="E60" s="83"/>
      <c r="F60" s="83"/>
      <c r="G60" s="83"/>
      <c r="I60" s="67"/>
    </row>
    <row r="61" spans="3:9" s="17" customFormat="1" ht="15.75">
      <c r="C61" s="83"/>
      <c r="D61" s="83"/>
      <c r="E61" s="83"/>
      <c r="F61" s="83"/>
      <c r="G61" s="83"/>
      <c r="I61" s="67"/>
    </row>
    <row r="62" spans="3:9" s="17" customFormat="1" ht="15.75">
      <c r="C62" s="83"/>
      <c r="D62" s="83"/>
      <c r="E62" s="83"/>
      <c r="F62" s="83"/>
      <c r="G62" s="83"/>
      <c r="I62" s="67"/>
    </row>
    <row r="63" spans="3:9" s="17" customFormat="1" ht="15.75">
      <c r="C63" s="83"/>
      <c r="D63" s="83"/>
      <c r="E63" s="83"/>
      <c r="F63" s="83"/>
      <c r="G63" s="83"/>
      <c r="H63" s="67"/>
      <c r="I63" s="67"/>
    </row>
    <row r="64" spans="8:9" s="17" customFormat="1" ht="15.75">
      <c r="H64" s="11"/>
      <c r="I64" s="11"/>
    </row>
    <row r="65" spans="8:9" s="17" customFormat="1" ht="15.75">
      <c r="H65" s="11"/>
      <c r="I65" s="11"/>
    </row>
    <row r="66" spans="8:9" s="17" customFormat="1" ht="15.75">
      <c r="H66" s="11"/>
      <c r="I66" s="11"/>
    </row>
    <row r="67" s="17" customFormat="1" ht="15.75"/>
    <row r="68" s="17" customFormat="1" ht="15.75"/>
    <row r="69" s="17" customFormat="1" ht="15.75"/>
    <row r="70" s="17" customFormat="1" ht="15.75">
      <c r="L70" s="25"/>
    </row>
    <row r="71" s="17" customFormat="1" ht="15.75">
      <c r="L71" s="25"/>
    </row>
    <row r="72" s="17" customFormat="1" ht="15.75">
      <c r="L72" s="25"/>
    </row>
    <row r="73" s="17" customFormat="1" ht="15.75">
      <c r="L73" s="25"/>
    </row>
    <row r="74" s="17" customFormat="1" ht="15.75">
      <c r="L74" s="25"/>
    </row>
    <row r="75" s="17" customFormat="1" ht="15.75">
      <c r="L75" s="25"/>
    </row>
    <row r="76" s="17" customFormat="1" ht="15.75">
      <c r="L76" s="25"/>
    </row>
    <row r="77" s="17" customFormat="1" ht="15.75">
      <c r="L77" s="25"/>
    </row>
  </sheetData>
  <sheetProtection sheet="1" objects="1" scenarios="1" selectLockedCells="1"/>
  <mergeCells count="39">
    <mergeCell ref="B6:E6"/>
    <mergeCell ref="E11:F11"/>
    <mergeCell ref="J19:J20"/>
    <mergeCell ref="E1:J3"/>
    <mergeCell ref="B8:J8"/>
    <mergeCell ref="C10:I10"/>
    <mergeCell ref="J10:J12"/>
    <mergeCell ref="C11:C12"/>
    <mergeCell ref="D11:D12"/>
    <mergeCell ref="G11:H11"/>
    <mergeCell ref="I11:I12"/>
    <mergeCell ref="B4:L4"/>
    <mergeCell ref="C13:C14"/>
    <mergeCell ref="C15:C18"/>
    <mergeCell ref="B23:J23"/>
    <mergeCell ref="C25:I25"/>
    <mergeCell ref="J25:J27"/>
    <mergeCell ref="C26:C27"/>
    <mergeCell ref="D26:D27"/>
    <mergeCell ref="G26:H26"/>
    <mergeCell ref="C19:E20"/>
    <mergeCell ref="F19:I20"/>
    <mergeCell ref="C47:G47"/>
    <mergeCell ref="G40:G41"/>
    <mergeCell ref="C40:F41"/>
    <mergeCell ref="H35:I35"/>
    <mergeCell ref="I26:I27"/>
    <mergeCell ref="C28:C29"/>
    <mergeCell ref="C30:C33"/>
    <mergeCell ref="C58:G63"/>
    <mergeCell ref="B38:J38"/>
    <mergeCell ref="B45:J45"/>
    <mergeCell ref="C55:G55"/>
    <mergeCell ref="E26:F26"/>
    <mergeCell ref="C49:C50"/>
    <mergeCell ref="C51:C54"/>
    <mergeCell ref="H34:I34"/>
    <mergeCell ref="F34:G35"/>
    <mergeCell ref="C34:E35"/>
  </mergeCells>
  <conditionalFormatting sqref="E49:G54">
    <cfRule type="cellIs" priority="6" dxfId="4" operator="lessThan">
      <formula>$D$21</formula>
    </cfRule>
  </conditionalFormatting>
  <conditionalFormatting sqref="G40:G41">
    <cfRule type="cellIs" priority="1" dxfId="5" operator="equal">
      <formula>0</formula>
    </cfRule>
    <cfRule type="cellIs" priority="3" dxfId="6" operator="lessThan">
      <formula>6.4</formula>
    </cfRule>
    <cfRule type="cellIs" priority="4" dxfId="7" operator="equal">
      <formula>6.4</formula>
    </cfRule>
    <cfRule type="cellIs" priority="5" dxfId="7" operator="greaterThan">
      <formula>6.4</formula>
    </cfRule>
  </conditionalFormatting>
  <dataValidations count="7">
    <dataValidation type="whole" allowBlank="1" showInputMessage="1" showErrorMessage="1" sqref="F6">
      <formula1>0</formula1>
      <formula2>1000</formula2>
    </dataValidation>
    <dataValidation type="whole" operator="lessThan" allowBlank="1" showInputMessage="1" showErrorMessage="1" sqref="D13:D18 D28:D33">
      <formula1>100</formula1>
    </dataValidation>
    <dataValidation type="whole" operator="lessThan" allowBlank="1" showInputMessage="1" showErrorMessage="1" sqref="E13:E14 E28:E29">
      <formula1>200</formula1>
    </dataValidation>
    <dataValidation type="decimal" operator="lessThanOrEqual" allowBlank="1" showInputMessage="1" showErrorMessage="1" sqref="G28:G31 G13:G16">
      <formula1>7</formula1>
    </dataValidation>
    <dataValidation type="whole" operator="lessThanOrEqual" allowBlank="1" showInputMessage="1" showErrorMessage="1" sqref="F15:F18 F30:F33">
      <formula1>50</formula1>
    </dataValidation>
    <dataValidation type="whole" operator="lessThanOrEqual" allowBlank="1" showInputMessage="1" showErrorMessage="1" sqref="H17:H18 H32:H33">
      <formula1>52</formula1>
    </dataValidation>
    <dataValidation type="whole" operator="lessThanOrEqual" allowBlank="1" showInputMessage="1" showErrorMessage="1" sqref="I13:I18 I28:I33">
      <formula1>5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Raine, Woody</dc:creator>
  <cp:keywords/>
  <dc:description/>
  <cp:lastModifiedBy>Huskey, Charlotte</cp:lastModifiedBy>
  <cp:lastPrinted>2013-01-25T16:22:51Z</cp:lastPrinted>
  <dcterms:created xsi:type="dcterms:W3CDTF">2012-10-17T13:08:33Z</dcterms:created>
  <dcterms:modified xsi:type="dcterms:W3CDTF">2013-04-09T14:48:33Z</dcterms:modified>
  <cp:category/>
  <cp:version/>
  <cp:contentType/>
  <cp:contentStatus/>
</cp:coreProperties>
</file>